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体艺部王琎\11学籍管理\成绩及绩点\202309各年级成绩统计\"/>
    </mc:Choice>
  </mc:AlternateContent>
  <xr:revisionPtr revIDLastSave="0" documentId="13_ncr:1_{EE92D96F-8BEA-40A6-99A0-CD768BA89343}" xr6:coauthVersionLast="36" xr6:coauthVersionMax="36" xr10:uidLastSave="{00000000-0000-0000-0000-000000000000}"/>
  <bookViews>
    <workbookView xWindow="0" yWindow="0" windowWidth="28800" windowHeight="11805" activeTab="3" xr2:uid="{3CFDB516-7CF8-4237-89EC-11A23D636787}"/>
  </bookViews>
  <sheets>
    <sheet name="2022" sheetId="6" r:id="rId1"/>
    <sheet name="2021" sheetId="7" r:id="rId2"/>
    <sheet name="2020" sheetId="8" r:id="rId3"/>
    <sheet name="2019" sheetId="9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9" l="1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  <c r="E5" i="9"/>
  <c r="F5" i="9" s="1"/>
  <c r="E4" i="9"/>
  <c r="F4" i="9" s="1"/>
  <c r="E3" i="9"/>
  <c r="F3" i="9" s="1"/>
  <c r="E2" i="9"/>
  <c r="F2" i="9" s="1"/>
  <c r="E19" i="8" l="1"/>
  <c r="F19" i="8" s="1"/>
  <c r="E18" i="8"/>
  <c r="F18" i="8" s="1"/>
  <c r="E17" i="8"/>
  <c r="F17" i="8" s="1"/>
  <c r="F16" i="8"/>
  <c r="E16" i="8"/>
  <c r="E15" i="8"/>
  <c r="F15" i="8" s="1"/>
  <c r="E14" i="8"/>
  <c r="E13" i="8"/>
  <c r="F13" i="8" s="1"/>
  <c r="E12" i="8"/>
  <c r="F12" i="8" s="1"/>
  <c r="E11" i="8"/>
  <c r="F11" i="8" s="1"/>
  <c r="E10" i="8"/>
  <c r="F10" i="8" s="1"/>
  <c r="E9" i="8"/>
  <c r="F9" i="8" s="1"/>
  <c r="E8" i="8"/>
  <c r="E7" i="8"/>
  <c r="F7" i="8" s="1"/>
  <c r="E6" i="8"/>
  <c r="E5" i="8"/>
  <c r="F5" i="8" s="1"/>
  <c r="E4" i="8"/>
  <c r="F4" i="8" s="1"/>
  <c r="E3" i="8"/>
  <c r="F3" i="8" s="1"/>
  <c r="E2" i="8"/>
  <c r="F14" i="8" s="1"/>
  <c r="F8" i="8" l="1"/>
  <c r="F2" i="8"/>
  <c r="F6" i="8"/>
  <c r="E17" i="7" l="1"/>
  <c r="F17" i="7" s="1"/>
  <c r="E16" i="7"/>
  <c r="F16" i="7" s="1"/>
  <c r="F15" i="7"/>
  <c r="E15" i="7"/>
  <c r="F14" i="7"/>
  <c r="E14" i="7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E5" i="7"/>
  <c r="F5" i="7" s="1"/>
  <c r="E4" i="7"/>
  <c r="F4" i="7" s="1"/>
  <c r="E3" i="7"/>
  <c r="F3" i="7" s="1"/>
  <c r="E2" i="7"/>
  <c r="F2" i="7" s="1"/>
  <c r="F6" i="7" l="1"/>
  <c r="E2" i="6" l="1"/>
  <c r="F2" i="6" s="1"/>
  <c r="E3" i="6"/>
  <c r="E4" i="6"/>
  <c r="E5" i="6"/>
  <c r="F10" i="6" s="1"/>
  <c r="E6" i="6"/>
  <c r="E7" i="6"/>
  <c r="F7" i="6" s="1"/>
  <c r="E8" i="6"/>
  <c r="E9" i="6"/>
  <c r="F9" i="6" s="1"/>
  <c r="E10" i="6"/>
  <c r="E11" i="6"/>
  <c r="F11" i="6"/>
  <c r="E12" i="6"/>
  <c r="E13" i="6"/>
  <c r="F13" i="6" s="1"/>
  <c r="E14" i="6"/>
  <c r="E15" i="6"/>
  <c r="F15" i="6" s="1"/>
  <c r="E16" i="6"/>
  <c r="E17" i="6"/>
  <c r="E18" i="6"/>
  <c r="F18" i="6" s="1"/>
  <c r="E19" i="6"/>
  <c r="F17" i="6" l="1"/>
  <c r="F8" i="6"/>
  <c r="F16" i="6"/>
  <c r="F4" i="6"/>
  <c r="F14" i="6"/>
  <c r="F6" i="6"/>
  <c r="F5" i="6"/>
  <c r="F12" i="6"/>
  <c r="F19" i="6"/>
  <c r="F3" i="6"/>
</calcChain>
</file>

<file path=xl/sharedStrings.xml><?xml version="1.0" encoding="utf-8"?>
<sst xmlns="http://schemas.openxmlformats.org/spreadsheetml/2006/main" count="162" uniqueCount="146">
  <si>
    <t>学号</t>
  </si>
  <si>
    <t>姓名</t>
  </si>
  <si>
    <t>3220106263</t>
  </si>
  <si>
    <t>邱玥</t>
  </si>
  <si>
    <t>3220106193</t>
  </si>
  <si>
    <t>祁禹丹</t>
  </si>
  <si>
    <t>3220106298</t>
  </si>
  <si>
    <t>朱芷辰</t>
  </si>
  <si>
    <t>3220106179</t>
  </si>
  <si>
    <t>佟欣然</t>
  </si>
  <si>
    <t>3220106206</t>
  </si>
  <si>
    <t>马煜轩</t>
  </si>
  <si>
    <t>3220106173</t>
  </si>
  <si>
    <t>罗斐</t>
  </si>
  <si>
    <t>3220106212</t>
  </si>
  <si>
    <t>朱俊颖</t>
  </si>
  <si>
    <t>3220106265</t>
  </si>
  <si>
    <t>梁艺</t>
  </si>
  <si>
    <t>3220106208</t>
  </si>
  <si>
    <t>郭一萌</t>
  </si>
  <si>
    <t>3220106180</t>
  </si>
  <si>
    <t>刘语嫣</t>
  </si>
  <si>
    <t>3220106192</t>
  </si>
  <si>
    <t>宋俊铭</t>
  </si>
  <si>
    <t>3220106191</t>
  </si>
  <si>
    <t>奚子旋</t>
  </si>
  <si>
    <t>3220106172</t>
  </si>
  <si>
    <t>余世涛</t>
  </si>
  <si>
    <t>3220106241</t>
  </si>
  <si>
    <t>潘正安</t>
  </si>
  <si>
    <t>3220106207</t>
  </si>
  <si>
    <t>古佩奇</t>
  </si>
  <si>
    <t>3220106286</t>
  </si>
  <si>
    <t>谭谕</t>
  </si>
  <si>
    <t>3220106175</t>
  </si>
  <si>
    <t>吴语</t>
  </si>
  <si>
    <t>3210104751</t>
  </si>
  <si>
    <t>潘兰朵</t>
  </si>
  <si>
    <t>3210105514</t>
  </si>
  <si>
    <t>叶俊宏</t>
  </si>
  <si>
    <t>3210101731</t>
  </si>
  <si>
    <t>张浩博</t>
  </si>
  <si>
    <t>3210101774</t>
  </si>
  <si>
    <t>高雅</t>
  </si>
  <si>
    <t>3210101727</t>
  </si>
  <si>
    <t>蓝晶</t>
  </si>
  <si>
    <t>3210101686</t>
  </si>
  <si>
    <t>王苡绮</t>
  </si>
  <si>
    <t>3210101685</t>
  </si>
  <si>
    <t>黄宇杰</t>
  </si>
  <si>
    <t>3210105068</t>
  </si>
  <si>
    <t>薛凯文</t>
  </si>
  <si>
    <t>3210106058</t>
  </si>
  <si>
    <t>刘颖媛</t>
  </si>
  <si>
    <t>3210101728</t>
  </si>
  <si>
    <t>徐佳仪</t>
  </si>
  <si>
    <t>3210101793</t>
  </si>
  <si>
    <t>于宁宁</t>
  </si>
  <si>
    <t>3210101729</t>
  </si>
  <si>
    <t>王佳宁</t>
  </si>
  <si>
    <t>3210106361</t>
  </si>
  <si>
    <t>李浩冉</t>
  </si>
  <si>
    <t>3210105260</t>
  </si>
  <si>
    <t>曾宸</t>
  </si>
  <si>
    <t>3210102270</t>
  </si>
  <si>
    <t>江如意</t>
  </si>
  <si>
    <t>3200102388</t>
  </si>
  <si>
    <t>张睿超</t>
  </si>
  <si>
    <t>3200102218</t>
  </si>
  <si>
    <t>谢子轩</t>
  </si>
  <si>
    <t>3200102648</t>
  </si>
  <si>
    <t>陈一萱</t>
  </si>
  <si>
    <t>3200102390</t>
  </si>
  <si>
    <t>章文韬</t>
  </si>
  <si>
    <t>3200102391</t>
  </si>
  <si>
    <t>王亦章</t>
  </si>
  <si>
    <t>3200103034</t>
  </si>
  <si>
    <t>韩鑫垚</t>
  </si>
  <si>
    <t>3200106271</t>
  </si>
  <si>
    <t>贾亦杰</t>
  </si>
  <si>
    <t>3200106270</t>
  </si>
  <si>
    <t>仇若伊</t>
  </si>
  <si>
    <t>3200102410</t>
  </si>
  <si>
    <t>谢帆</t>
  </si>
  <si>
    <t>3200105614</t>
  </si>
  <si>
    <t>张安东</t>
  </si>
  <si>
    <t>3200106328</t>
  </si>
  <si>
    <t>汤雯萱</t>
  </si>
  <si>
    <t>3200102650</t>
  </si>
  <si>
    <t>廉子涵</t>
  </si>
  <si>
    <t>3200106269</t>
  </si>
  <si>
    <t>易家兴</t>
  </si>
  <si>
    <t>3200104968</t>
  </si>
  <si>
    <t>姚宝妍</t>
  </si>
  <si>
    <t>3200105406</t>
  </si>
  <si>
    <t>田诗巍</t>
  </si>
  <si>
    <t>3200106243</t>
  </si>
  <si>
    <t>石尔登</t>
  </si>
  <si>
    <t>3190104872</t>
  </si>
  <si>
    <t>樊正洋</t>
  </si>
  <si>
    <t>3190100172</t>
  </si>
  <si>
    <t>李林澄</t>
  </si>
  <si>
    <t>3190102518</t>
  </si>
  <si>
    <t>刘雨涵</t>
  </si>
  <si>
    <t>3190104468</t>
  </si>
  <si>
    <t>林茹婷</t>
  </si>
  <si>
    <t>3190105991</t>
  </si>
  <si>
    <t>谢安妮</t>
  </si>
  <si>
    <t>3190104751</t>
  </si>
  <si>
    <t>姚一晨</t>
  </si>
  <si>
    <t>3190106328</t>
  </si>
  <si>
    <t>李尚东</t>
  </si>
  <si>
    <t>3190102000</t>
  </si>
  <si>
    <t>姜文悉</t>
  </si>
  <si>
    <t>3190104467</t>
  </si>
  <si>
    <t>周祎</t>
  </si>
  <si>
    <t>3190106330</t>
  </si>
  <si>
    <t>王映然</t>
  </si>
  <si>
    <t>3190102517</t>
  </si>
  <si>
    <t>郭家涵</t>
  </si>
  <si>
    <t>3190104785</t>
  </si>
  <si>
    <t>朱静筠</t>
  </si>
  <si>
    <t>3190104465</t>
  </si>
  <si>
    <t>蒋亦菲</t>
  </si>
  <si>
    <t>3190104471</t>
  </si>
  <si>
    <t>潜俊君</t>
  </si>
  <si>
    <t>3190104463</t>
  </si>
  <si>
    <t>蒋润柔</t>
  </si>
  <si>
    <t>3190102317</t>
  </si>
  <si>
    <t>陈鹏洲</t>
  </si>
  <si>
    <t>3190104469</t>
  </si>
  <si>
    <t>郑彬冰</t>
  </si>
  <si>
    <t>▼主修专业课程学年平均绩点</t>
  </si>
  <si>
    <t>学年获得总绩点</t>
  </si>
  <si>
    <t>3200101367</t>
  </si>
  <si>
    <t>蔡明月</t>
  </si>
  <si>
    <t>3200102649</t>
  </si>
  <si>
    <t>蒋琬婷</t>
  </si>
  <si>
    <t>3210106062</t>
  </si>
  <si>
    <t>吴彦锡</t>
  </si>
  <si>
    <t>3220106194</t>
  </si>
  <si>
    <t>索妮</t>
  </si>
  <si>
    <t>排名值</t>
    <phoneticPr fontId="1" type="noConversion"/>
  </si>
  <si>
    <t>排名</t>
    <phoneticPr fontId="1" type="noConversion"/>
  </si>
  <si>
    <t>学号</t>
    <phoneticPr fontId="1" type="noConversion"/>
  </si>
  <si>
    <t xml:space="preserve">排名值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</si>
</sst>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46E7-EC82-406A-A26F-3459BB3FEC05}">
  <dimension ref="A1:F19"/>
  <sheetViews>
    <sheetView workbookViewId="0">
      <selection activeCell="A21" sqref="A21"/>
    </sheetView>
  </sheetViews>
  <sheetFormatPr defaultRowHeight="14.25" x14ac:dyDescent="0.2"/>
  <cols>
    <col min="1" max="1" width="10.25" bestFit="1" customWidth="1"/>
    <col min="3" max="3" width="24" bestFit="1" customWidth="1"/>
    <col min="4" max="4" width="13.125" bestFit="1" customWidth="1"/>
    <col min="5" max="5" width="12.75" bestFit="1" customWidth="1"/>
    <col min="6" max="6" width="8.625" customWidth="1"/>
  </cols>
  <sheetData>
    <row r="1" spans="1:6" x14ac:dyDescent="0.2">
      <c r="A1" s="7" t="s">
        <v>0</v>
      </c>
      <c r="B1" s="7" t="s">
        <v>1</v>
      </c>
      <c r="C1" s="7" t="s">
        <v>132</v>
      </c>
      <c r="D1" s="7" t="s">
        <v>133</v>
      </c>
      <c r="E1" s="7" t="s">
        <v>142</v>
      </c>
      <c r="F1" s="7" t="s">
        <v>143</v>
      </c>
    </row>
    <row r="2" spans="1:6" x14ac:dyDescent="0.2">
      <c r="A2" s="8" t="s">
        <v>2</v>
      </c>
      <c r="B2" s="8" t="s">
        <v>3</v>
      </c>
      <c r="C2" s="1">
        <v>4.4000000000000004</v>
      </c>
      <c r="D2" s="1">
        <v>228.75</v>
      </c>
      <c r="E2" s="9">
        <f>C2/4.4*70+D2/238.5*30</f>
        <v>98.773584905660385</v>
      </c>
      <c r="F2" s="9">
        <f>RANK(E2,E$1:E$19)</f>
        <v>1</v>
      </c>
    </row>
    <row r="3" spans="1:6" x14ac:dyDescent="0.2">
      <c r="A3" s="8" t="s">
        <v>4</v>
      </c>
      <c r="B3" s="8" t="s">
        <v>5</v>
      </c>
      <c r="C3" s="10">
        <v>4.17</v>
      </c>
      <c r="D3" s="10">
        <v>238.5</v>
      </c>
      <c r="E3" s="9">
        <f>C3/4.4*70+D3/238.5*30</f>
        <v>96.340909090909079</v>
      </c>
      <c r="F3" s="9">
        <f>RANK(E3,E$1:E$19)</f>
        <v>2</v>
      </c>
    </row>
    <row r="4" spans="1:6" x14ac:dyDescent="0.2">
      <c r="A4" s="8" t="s">
        <v>6</v>
      </c>
      <c r="B4" s="8" t="s">
        <v>7</v>
      </c>
      <c r="C4" s="10">
        <v>4.3</v>
      </c>
      <c r="D4" s="10">
        <v>218.4</v>
      </c>
      <c r="E4" s="9">
        <f>C4/4.4*70+D4/238.5*30</f>
        <v>95.880789022298458</v>
      </c>
      <c r="F4" s="9">
        <f>RANK(E4,E$1:E$19)</f>
        <v>3</v>
      </c>
    </row>
    <row r="5" spans="1:6" x14ac:dyDescent="0.2">
      <c r="A5" s="8" t="s">
        <v>8</v>
      </c>
      <c r="B5" s="8" t="s">
        <v>9</v>
      </c>
      <c r="C5" s="10">
        <v>4.28</v>
      </c>
      <c r="D5" s="10">
        <v>203</v>
      </c>
      <c r="E5" s="9">
        <f>C5/4.4*70+D5/238.5*30</f>
        <v>93.625500285877649</v>
      </c>
      <c r="F5" s="9">
        <f>RANK(E5,E$1:E$19)</f>
        <v>4</v>
      </c>
    </row>
    <row r="6" spans="1:6" x14ac:dyDescent="0.2">
      <c r="A6" s="8" t="s">
        <v>12</v>
      </c>
      <c r="B6" s="8" t="s">
        <v>13</v>
      </c>
      <c r="C6" s="10">
        <v>3.94</v>
      </c>
      <c r="D6" s="10">
        <v>223.55</v>
      </c>
      <c r="E6" s="9">
        <f>C6/4.4*70+D6/238.5*30</f>
        <v>90.801315037164102</v>
      </c>
      <c r="F6" s="9">
        <f>RANK(E6,E$1:E$19)</f>
        <v>5</v>
      </c>
    </row>
    <row r="7" spans="1:6" x14ac:dyDescent="0.2">
      <c r="A7" s="8" t="s">
        <v>10</v>
      </c>
      <c r="B7" s="8" t="s">
        <v>11</v>
      </c>
      <c r="C7" s="10">
        <v>4.2300000000000004</v>
      </c>
      <c r="D7" s="10">
        <v>171.05</v>
      </c>
      <c r="E7" s="9">
        <f>C7/4.4*70+D7/238.5*30</f>
        <v>88.811177815894808</v>
      </c>
      <c r="F7" s="9">
        <f>RANK(E7,E$1:E$19)</f>
        <v>6</v>
      </c>
    </row>
    <row r="8" spans="1:6" x14ac:dyDescent="0.2">
      <c r="A8" s="8" t="s">
        <v>14</v>
      </c>
      <c r="B8" s="8" t="s">
        <v>15</v>
      </c>
      <c r="C8" s="10">
        <v>4.01</v>
      </c>
      <c r="D8" s="10">
        <v>190.9</v>
      </c>
      <c r="E8" s="9">
        <f>C8/4.4*70+D8/238.5*30</f>
        <v>87.808033161806748</v>
      </c>
      <c r="F8" s="9">
        <f>RANK(E8,E$1:E$19)</f>
        <v>7</v>
      </c>
    </row>
    <row r="9" spans="1:6" x14ac:dyDescent="0.2">
      <c r="A9" s="8" t="s">
        <v>16</v>
      </c>
      <c r="B9" s="8" t="s">
        <v>17</v>
      </c>
      <c r="C9" s="10">
        <v>3.97</v>
      </c>
      <c r="D9" s="10">
        <v>193.95</v>
      </c>
      <c r="E9" s="9">
        <f>C9/4.4*70+D9/238.5*30</f>
        <v>87.555317324185239</v>
      </c>
      <c r="F9" s="9">
        <f>RANK(E9,E$1:E$19)</f>
        <v>8</v>
      </c>
    </row>
    <row r="10" spans="1:6" x14ac:dyDescent="0.2">
      <c r="A10" s="8" t="s">
        <v>18</v>
      </c>
      <c r="B10" s="8" t="s">
        <v>19</v>
      </c>
      <c r="C10" s="10">
        <v>3.9</v>
      </c>
      <c r="D10" s="10">
        <v>196.05</v>
      </c>
      <c r="E10" s="9">
        <f>C10/4.4*70+D10/238.5*30</f>
        <v>86.705831903945111</v>
      </c>
      <c r="F10" s="9">
        <f>RANK(E10,E$1:E$19)</f>
        <v>9</v>
      </c>
    </row>
    <row r="11" spans="1:6" x14ac:dyDescent="0.2">
      <c r="A11" s="8" t="s">
        <v>24</v>
      </c>
      <c r="B11" s="8" t="s">
        <v>25</v>
      </c>
      <c r="C11" s="10">
        <v>3.76</v>
      </c>
      <c r="D11" s="10">
        <v>203.5</v>
      </c>
      <c r="E11" s="9">
        <f>C11/4.4*70+D11/238.5*30</f>
        <v>85.415666094911359</v>
      </c>
      <c r="F11" s="9">
        <f>RANK(E11,E$1:E$19)</f>
        <v>10</v>
      </c>
    </row>
    <row r="12" spans="1:6" x14ac:dyDescent="0.2">
      <c r="A12" s="8" t="s">
        <v>22</v>
      </c>
      <c r="B12" s="8" t="s">
        <v>23</v>
      </c>
      <c r="C12" s="10">
        <v>3.83</v>
      </c>
      <c r="D12" s="10">
        <v>188.3</v>
      </c>
      <c r="E12" s="9">
        <f>C12/4.4*70+D12/238.5*30</f>
        <v>84.617352773013153</v>
      </c>
      <c r="F12" s="9">
        <f>RANK(E12,E$1:E$19)</f>
        <v>11</v>
      </c>
    </row>
    <row r="13" spans="1:6" x14ac:dyDescent="0.2">
      <c r="A13" s="8" t="s">
        <v>32</v>
      </c>
      <c r="B13" s="8" t="s">
        <v>33</v>
      </c>
      <c r="C13" s="10">
        <v>3.62</v>
      </c>
      <c r="D13" s="10">
        <v>209.5</v>
      </c>
      <c r="E13" s="9">
        <f>C13/4.4*70+D13/238.5*30</f>
        <v>83.943110348770716</v>
      </c>
      <c r="F13" s="9">
        <f>RANK(E13,E$1:E$19)</f>
        <v>12</v>
      </c>
    </row>
    <row r="14" spans="1:6" x14ac:dyDescent="0.2">
      <c r="A14" s="8" t="s">
        <v>20</v>
      </c>
      <c r="B14" s="8" t="s">
        <v>21</v>
      </c>
      <c r="C14" s="10">
        <v>3.76</v>
      </c>
      <c r="D14" s="10">
        <v>184.05</v>
      </c>
      <c r="E14" s="9">
        <f>C14/4.4*70+D14/238.5*30</f>
        <v>82.969125214408223</v>
      </c>
      <c r="F14" s="9">
        <f>RANK(E14,E$1:E$19)</f>
        <v>13</v>
      </c>
    </row>
    <row r="15" spans="1:6" x14ac:dyDescent="0.2">
      <c r="A15" s="8" t="s">
        <v>34</v>
      </c>
      <c r="B15" s="8" t="s">
        <v>35</v>
      </c>
      <c r="C15" s="10">
        <v>3.66</v>
      </c>
      <c r="D15" s="10">
        <v>182.7</v>
      </c>
      <c r="E15" s="9">
        <f>C15/4.4*70+D15/238.5*30</f>
        <v>81.208404802744425</v>
      </c>
      <c r="F15" s="9">
        <f>RANK(E15,E$1:E$19)</f>
        <v>14</v>
      </c>
    </row>
    <row r="16" spans="1:6" x14ac:dyDescent="0.2">
      <c r="A16" s="8" t="s">
        <v>30</v>
      </c>
      <c r="B16" s="8" t="s">
        <v>31</v>
      </c>
      <c r="C16" s="10">
        <v>3.68</v>
      </c>
      <c r="D16" s="10">
        <v>175.95</v>
      </c>
      <c r="E16" s="9">
        <f>C16/4.4*70+D16/238.5*30</f>
        <v>80.677530017152648</v>
      </c>
      <c r="F16" s="9">
        <f>RANK(E16,E$1:E$19)</f>
        <v>15</v>
      </c>
    </row>
    <row r="17" spans="1:6" x14ac:dyDescent="0.2">
      <c r="A17" s="8" t="s">
        <v>28</v>
      </c>
      <c r="B17" s="8" t="s">
        <v>29</v>
      </c>
      <c r="C17" s="10">
        <v>3.63</v>
      </c>
      <c r="D17" s="10">
        <v>181.5</v>
      </c>
      <c r="E17" s="9">
        <f>C17/4.4*70+D17/238.5*30</f>
        <v>80.580188679245282</v>
      </c>
      <c r="F17" s="9">
        <f>RANK(E17,E$1:E$19)</f>
        <v>16</v>
      </c>
    </row>
    <row r="18" spans="1:6" x14ac:dyDescent="0.2">
      <c r="A18" s="8" t="s">
        <v>140</v>
      </c>
      <c r="B18" s="8" t="s">
        <v>141</v>
      </c>
      <c r="C18" s="10">
        <v>3.49</v>
      </c>
      <c r="D18" s="10">
        <v>186</v>
      </c>
      <c r="E18" s="9">
        <f>C18/4.4*70+D18/238.5*30</f>
        <v>78.918953687821613</v>
      </c>
      <c r="F18" s="9">
        <f>RANK(E18,E$1:E$19)</f>
        <v>17</v>
      </c>
    </row>
    <row r="19" spans="1:6" x14ac:dyDescent="0.2">
      <c r="A19" s="8" t="s">
        <v>26</v>
      </c>
      <c r="B19" s="8" t="s">
        <v>27</v>
      </c>
      <c r="C19" s="10">
        <v>3.59</v>
      </c>
      <c r="D19" s="10">
        <v>172.05</v>
      </c>
      <c r="E19" s="9">
        <f>C19/4.4*70+D19/238.5*30</f>
        <v>78.75514579759863</v>
      </c>
      <c r="F19" s="9">
        <f>RANK(E19,E$1:E$19)</f>
        <v>18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BFD6-1508-46B0-A046-01E188AF1EF4}">
  <dimension ref="A1:F17"/>
  <sheetViews>
    <sheetView workbookViewId="0">
      <selection activeCell="C22" sqref="C22"/>
    </sheetView>
  </sheetViews>
  <sheetFormatPr defaultRowHeight="14.25" x14ac:dyDescent="0.2"/>
  <cols>
    <col min="1" max="1" width="10.25" bestFit="1" customWidth="1"/>
    <col min="2" max="2" width="6.375" bestFit="1" customWidth="1"/>
    <col min="3" max="3" width="24" bestFit="1" customWidth="1"/>
    <col min="4" max="4" width="13.125" bestFit="1" customWidth="1"/>
    <col min="5" max="5" width="12.75" bestFit="1" customWidth="1"/>
    <col min="6" max="6" width="8.75" customWidth="1"/>
  </cols>
  <sheetData>
    <row r="1" spans="1:6" x14ac:dyDescent="0.2">
      <c r="A1" s="5" t="s">
        <v>144</v>
      </c>
      <c r="B1" s="5" t="s">
        <v>1</v>
      </c>
      <c r="C1" s="5" t="s">
        <v>132</v>
      </c>
      <c r="D1" s="5" t="s">
        <v>133</v>
      </c>
      <c r="E1" s="2" t="s">
        <v>145</v>
      </c>
      <c r="F1" s="2" t="s">
        <v>143</v>
      </c>
    </row>
    <row r="2" spans="1:6" x14ac:dyDescent="0.2">
      <c r="A2" s="8" t="s">
        <v>36</v>
      </c>
      <c r="B2" s="8" t="s">
        <v>37</v>
      </c>
      <c r="C2" s="11">
        <v>4.78</v>
      </c>
      <c r="D2" s="11">
        <v>259.60000000000002</v>
      </c>
      <c r="E2" s="9">
        <f t="shared" ref="E2:E17" si="0">C2/4.78*70+D2/277.5*30</f>
        <v>98.064864864864873</v>
      </c>
      <c r="F2" s="9">
        <f t="shared" ref="F2:F17" si="1">RANK(E2,E:E)</f>
        <v>1</v>
      </c>
    </row>
    <row r="3" spans="1:6" x14ac:dyDescent="0.2">
      <c r="A3" s="8" t="s">
        <v>42</v>
      </c>
      <c r="B3" s="8" t="s">
        <v>43</v>
      </c>
      <c r="C3" s="11">
        <v>4.3499999999999996</v>
      </c>
      <c r="D3" s="11">
        <v>277.5</v>
      </c>
      <c r="E3" s="9">
        <f t="shared" si="0"/>
        <v>93.70292887029288</v>
      </c>
      <c r="F3" s="9">
        <f t="shared" si="1"/>
        <v>2</v>
      </c>
    </row>
    <row r="4" spans="1:6" x14ac:dyDescent="0.2">
      <c r="A4" s="8" t="s">
        <v>38</v>
      </c>
      <c r="B4" s="8" t="s">
        <v>39</v>
      </c>
      <c r="C4" s="11">
        <v>4.3499999999999996</v>
      </c>
      <c r="D4" s="11">
        <v>219</v>
      </c>
      <c r="E4" s="9">
        <f t="shared" si="0"/>
        <v>87.378604545968557</v>
      </c>
      <c r="F4" s="9">
        <f t="shared" si="1"/>
        <v>3</v>
      </c>
    </row>
    <row r="5" spans="1:6" x14ac:dyDescent="0.2">
      <c r="A5" s="8" t="s">
        <v>40</v>
      </c>
      <c r="B5" s="8" t="s">
        <v>41</v>
      </c>
      <c r="C5" s="11">
        <v>4.3</v>
      </c>
      <c r="D5" s="11">
        <v>216.9</v>
      </c>
      <c r="E5" s="9">
        <f t="shared" si="0"/>
        <v>86.419359945719776</v>
      </c>
      <c r="F5" s="9">
        <f t="shared" si="1"/>
        <v>4</v>
      </c>
    </row>
    <row r="6" spans="1:6" x14ac:dyDescent="0.2">
      <c r="A6" s="8" t="s">
        <v>46</v>
      </c>
      <c r="B6" s="8" t="s">
        <v>47</v>
      </c>
      <c r="C6" s="11">
        <v>4.1399999999999997</v>
      </c>
      <c r="D6" s="11">
        <v>205.2</v>
      </c>
      <c r="E6" s="9">
        <f t="shared" si="0"/>
        <v>82.811398846545288</v>
      </c>
      <c r="F6" s="9">
        <f t="shared" si="1"/>
        <v>5</v>
      </c>
    </row>
    <row r="7" spans="1:6" x14ac:dyDescent="0.2">
      <c r="A7" s="8" t="s">
        <v>48</v>
      </c>
      <c r="B7" s="8" t="s">
        <v>49</v>
      </c>
      <c r="C7" s="11">
        <v>4.2300000000000004</v>
      </c>
      <c r="D7" s="11">
        <v>184.6</v>
      </c>
      <c r="E7" s="9">
        <f t="shared" si="0"/>
        <v>81.902363451317427</v>
      </c>
      <c r="F7" s="9">
        <f t="shared" si="1"/>
        <v>6</v>
      </c>
    </row>
    <row r="8" spans="1:6" x14ac:dyDescent="0.2">
      <c r="A8" s="8" t="s">
        <v>44</v>
      </c>
      <c r="B8" s="8" t="s">
        <v>45</v>
      </c>
      <c r="C8" s="11">
        <v>4.08</v>
      </c>
      <c r="D8" s="11">
        <v>201.15</v>
      </c>
      <c r="E8" s="9">
        <f t="shared" si="0"/>
        <v>81.494899920841348</v>
      </c>
      <c r="F8" s="9">
        <f t="shared" si="1"/>
        <v>7</v>
      </c>
    </row>
    <row r="9" spans="1:6" x14ac:dyDescent="0.2">
      <c r="A9" s="8" t="s">
        <v>50</v>
      </c>
      <c r="B9" s="8" t="s">
        <v>51</v>
      </c>
      <c r="C9" s="11">
        <v>4.18</v>
      </c>
      <c r="D9" s="11">
        <v>176.7</v>
      </c>
      <c r="E9" s="9">
        <f t="shared" si="0"/>
        <v>80.316091824041607</v>
      </c>
      <c r="F9" s="9">
        <f t="shared" si="1"/>
        <v>8</v>
      </c>
    </row>
    <row r="10" spans="1:6" x14ac:dyDescent="0.2">
      <c r="A10" s="8" t="s">
        <v>52</v>
      </c>
      <c r="B10" s="8" t="s">
        <v>53</v>
      </c>
      <c r="C10" s="11">
        <v>3.72</v>
      </c>
      <c r="D10" s="11">
        <v>201.9</v>
      </c>
      <c r="E10" s="9">
        <f t="shared" si="0"/>
        <v>76.304014474725776</v>
      </c>
      <c r="F10" s="9">
        <f t="shared" si="1"/>
        <v>9</v>
      </c>
    </row>
    <row r="11" spans="1:6" x14ac:dyDescent="0.2">
      <c r="A11" s="8" t="s">
        <v>60</v>
      </c>
      <c r="B11" s="8" t="s">
        <v>61</v>
      </c>
      <c r="C11" s="11">
        <v>3.79</v>
      </c>
      <c r="D11" s="11">
        <v>192.3</v>
      </c>
      <c r="E11" s="9">
        <f t="shared" si="0"/>
        <v>76.291281239398401</v>
      </c>
      <c r="F11" s="9">
        <f t="shared" si="1"/>
        <v>10</v>
      </c>
    </row>
    <row r="12" spans="1:6" x14ac:dyDescent="0.2">
      <c r="A12" s="6" t="s">
        <v>54</v>
      </c>
      <c r="B12" s="6" t="s">
        <v>55</v>
      </c>
      <c r="C12" s="4">
        <v>3.84</v>
      </c>
      <c r="D12" s="4">
        <v>181.75</v>
      </c>
      <c r="E12" s="3">
        <f t="shared" si="0"/>
        <v>75.882958272079605</v>
      </c>
      <c r="F12" s="3">
        <f t="shared" si="1"/>
        <v>11</v>
      </c>
    </row>
    <row r="13" spans="1:6" x14ac:dyDescent="0.2">
      <c r="A13" s="6" t="s">
        <v>58</v>
      </c>
      <c r="B13" s="6" t="s">
        <v>59</v>
      </c>
      <c r="C13" s="4">
        <v>3.84</v>
      </c>
      <c r="D13" s="4">
        <v>180.1</v>
      </c>
      <c r="E13" s="3">
        <f t="shared" si="0"/>
        <v>75.704579893701222</v>
      </c>
      <c r="F13" s="3">
        <f t="shared" si="1"/>
        <v>12</v>
      </c>
    </row>
    <row r="14" spans="1:6" x14ac:dyDescent="0.2">
      <c r="A14" s="6" t="s">
        <v>62</v>
      </c>
      <c r="B14" s="6" t="s">
        <v>63</v>
      </c>
      <c r="C14" s="4">
        <v>3.85</v>
      </c>
      <c r="D14" s="4">
        <v>172.2</v>
      </c>
      <c r="E14" s="3">
        <f t="shared" si="0"/>
        <v>74.996969354291537</v>
      </c>
      <c r="F14" s="3">
        <f t="shared" si="1"/>
        <v>13</v>
      </c>
    </row>
    <row r="15" spans="1:6" x14ac:dyDescent="0.2">
      <c r="A15" s="6" t="s">
        <v>64</v>
      </c>
      <c r="B15" s="6" t="s">
        <v>65</v>
      </c>
      <c r="C15" s="4">
        <v>3.92</v>
      </c>
      <c r="D15" s="4">
        <v>160.19999999999999</v>
      </c>
      <c r="E15" s="3">
        <f t="shared" si="0"/>
        <v>74.724776659504684</v>
      </c>
      <c r="F15" s="3">
        <f t="shared" si="1"/>
        <v>14</v>
      </c>
    </row>
    <row r="16" spans="1:6" x14ac:dyDescent="0.2">
      <c r="A16" s="6" t="s">
        <v>138</v>
      </c>
      <c r="B16" s="6" t="s">
        <v>139</v>
      </c>
      <c r="C16" s="4">
        <v>3.98</v>
      </c>
      <c r="D16" s="4">
        <v>149.05000000000001</v>
      </c>
      <c r="E16" s="3">
        <f t="shared" si="0"/>
        <v>74.398032341965404</v>
      </c>
      <c r="F16" s="3">
        <f t="shared" si="1"/>
        <v>15</v>
      </c>
    </row>
    <row r="17" spans="1:6" x14ac:dyDescent="0.2">
      <c r="A17" s="6" t="s">
        <v>56</v>
      </c>
      <c r="B17" s="6" t="s">
        <v>57</v>
      </c>
      <c r="C17" s="4">
        <v>3.71</v>
      </c>
      <c r="D17" s="4">
        <v>184.05</v>
      </c>
      <c r="E17" s="3">
        <f t="shared" si="0"/>
        <v>74.227841230351686</v>
      </c>
      <c r="F17" s="3">
        <f t="shared" si="1"/>
        <v>16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F1EF-5345-43A8-84EE-EDF6C61792CE}">
  <dimension ref="A1:F19"/>
  <sheetViews>
    <sheetView workbookViewId="0">
      <selection activeCell="D23" sqref="D23"/>
    </sheetView>
  </sheetViews>
  <sheetFormatPr defaultRowHeight="14.25" x14ac:dyDescent="0.2"/>
  <cols>
    <col min="1" max="1" width="10.25" bestFit="1" customWidth="1"/>
    <col min="3" max="3" width="24" bestFit="1" customWidth="1"/>
    <col min="4" max="4" width="13.125" bestFit="1" customWidth="1"/>
    <col min="5" max="5" width="12.75" bestFit="1" customWidth="1"/>
  </cols>
  <sheetData>
    <row r="1" spans="1:6" x14ac:dyDescent="0.2">
      <c r="A1" s="12" t="s">
        <v>0</v>
      </c>
      <c r="B1" s="12" t="s">
        <v>1</v>
      </c>
      <c r="C1" s="13" t="s">
        <v>132</v>
      </c>
      <c r="D1" s="13" t="s">
        <v>133</v>
      </c>
      <c r="E1" s="14" t="s">
        <v>145</v>
      </c>
      <c r="F1" s="15" t="s">
        <v>143</v>
      </c>
    </row>
    <row r="2" spans="1:6" x14ac:dyDescent="0.2">
      <c r="A2" s="16" t="s">
        <v>66</v>
      </c>
      <c r="B2" s="16" t="s">
        <v>67</v>
      </c>
      <c r="C2" s="1">
        <v>4.3099999999999996</v>
      </c>
      <c r="D2" s="1">
        <v>254.35</v>
      </c>
      <c r="E2" s="15">
        <f t="shared" ref="E2:E19" si="0">C2/4.4*70+D2/254.35*30</f>
        <v>98.568181818181813</v>
      </c>
      <c r="F2" s="15">
        <f t="shared" ref="F2:F19" si="1">RANK(E2,E:E)</f>
        <v>1</v>
      </c>
    </row>
    <row r="3" spans="1:6" x14ac:dyDescent="0.2">
      <c r="A3" s="16" t="s">
        <v>86</v>
      </c>
      <c r="B3" s="16" t="s">
        <v>87</v>
      </c>
      <c r="C3" s="1">
        <v>4.18</v>
      </c>
      <c r="D3" s="1">
        <v>239.05</v>
      </c>
      <c r="E3" s="15">
        <f t="shared" si="0"/>
        <v>94.695400039315899</v>
      </c>
      <c r="F3" s="15">
        <f t="shared" si="1"/>
        <v>2</v>
      </c>
    </row>
    <row r="4" spans="1:6" x14ac:dyDescent="0.2">
      <c r="A4" s="16" t="s">
        <v>74</v>
      </c>
      <c r="B4" s="16" t="s">
        <v>75</v>
      </c>
      <c r="C4" s="1">
        <v>4.2699999999999996</v>
      </c>
      <c r="D4" s="1">
        <v>217.4</v>
      </c>
      <c r="E4" s="15">
        <f t="shared" si="0"/>
        <v>93.573650302911162</v>
      </c>
      <c r="F4" s="15">
        <f t="shared" si="1"/>
        <v>3</v>
      </c>
    </row>
    <row r="5" spans="1:6" x14ac:dyDescent="0.2">
      <c r="A5" s="16" t="s">
        <v>72</v>
      </c>
      <c r="B5" s="16" t="s">
        <v>73</v>
      </c>
      <c r="C5" s="1">
        <v>4.3099999999999996</v>
      </c>
      <c r="D5" s="1">
        <v>211.5</v>
      </c>
      <c r="E5" s="15">
        <f t="shared" si="0"/>
        <v>93.51412245116785</v>
      </c>
      <c r="F5" s="15">
        <f t="shared" si="1"/>
        <v>4</v>
      </c>
    </row>
    <row r="6" spans="1:6" x14ac:dyDescent="0.2">
      <c r="A6" s="16" t="s">
        <v>68</v>
      </c>
      <c r="B6" s="16" t="s">
        <v>69</v>
      </c>
      <c r="C6" s="1">
        <v>4.33</v>
      </c>
      <c r="D6" s="1">
        <v>208.35</v>
      </c>
      <c r="E6" s="15">
        <f t="shared" si="0"/>
        <v>93.460768983326474</v>
      </c>
      <c r="F6" s="15">
        <f t="shared" si="1"/>
        <v>5</v>
      </c>
    </row>
    <row r="7" spans="1:6" x14ac:dyDescent="0.2">
      <c r="A7" s="16" t="s">
        <v>88</v>
      </c>
      <c r="B7" s="16" t="s">
        <v>89</v>
      </c>
      <c r="C7" s="1">
        <v>4.2699999999999996</v>
      </c>
      <c r="D7" s="1">
        <v>209.65</v>
      </c>
      <c r="E7" s="15">
        <f t="shared" si="0"/>
        <v>92.659555551584248</v>
      </c>
      <c r="F7" s="15">
        <f t="shared" si="1"/>
        <v>6</v>
      </c>
    </row>
    <row r="8" spans="1:6" x14ac:dyDescent="0.2">
      <c r="A8" s="16" t="s">
        <v>92</v>
      </c>
      <c r="B8" s="16" t="s">
        <v>93</v>
      </c>
      <c r="C8" s="1">
        <v>3.94</v>
      </c>
      <c r="D8" s="1">
        <v>246.3</v>
      </c>
      <c r="E8" s="15">
        <f t="shared" si="0"/>
        <v>91.732339117536682</v>
      </c>
      <c r="F8" s="15">
        <f t="shared" si="1"/>
        <v>7</v>
      </c>
    </row>
    <row r="9" spans="1:6" x14ac:dyDescent="0.2">
      <c r="A9" s="16" t="s">
        <v>82</v>
      </c>
      <c r="B9" s="16" t="s">
        <v>83</v>
      </c>
      <c r="C9" s="1">
        <v>4.22</v>
      </c>
      <c r="D9" s="1">
        <v>205.9</v>
      </c>
      <c r="E9" s="15">
        <f t="shared" si="0"/>
        <v>91.421797094197331</v>
      </c>
      <c r="F9" s="15">
        <f t="shared" si="1"/>
        <v>8</v>
      </c>
    </row>
    <row r="10" spans="1:6" x14ac:dyDescent="0.2">
      <c r="A10" s="6" t="s">
        <v>70</v>
      </c>
      <c r="B10" s="6" t="s">
        <v>71</v>
      </c>
      <c r="C10" s="1">
        <v>4.4000000000000004</v>
      </c>
      <c r="D10" s="10">
        <v>180.7</v>
      </c>
      <c r="E10" s="3">
        <f t="shared" si="0"/>
        <v>91.313151169648123</v>
      </c>
      <c r="F10" s="15">
        <f t="shared" si="1"/>
        <v>9</v>
      </c>
    </row>
    <row r="11" spans="1:6" x14ac:dyDescent="0.2">
      <c r="A11" s="16" t="s">
        <v>78</v>
      </c>
      <c r="B11" s="16" t="s">
        <v>79</v>
      </c>
      <c r="C11" s="1">
        <v>4.2</v>
      </c>
      <c r="D11" s="1">
        <v>194.3</v>
      </c>
      <c r="E11" s="15">
        <f t="shared" si="0"/>
        <v>89.735421841771355</v>
      </c>
      <c r="F11" s="15">
        <f t="shared" si="1"/>
        <v>10</v>
      </c>
    </row>
    <row r="12" spans="1:6" x14ac:dyDescent="0.2">
      <c r="A12" s="6" t="s">
        <v>76</v>
      </c>
      <c r="B12" s="6" t="s">
        <v>77</v>
      </c>
      <c r="C12" s="10">
        <v>4.28</v>
      </c>
      <c r="D12" s="10">
        <v>178.8</v>
      </c>
      <c r="E12" s="3">
        <f t="shared" si="0"/>
        <v>89.179959611844822</v>
      </c>
      <c r="F12" s="15">
        <f t="shared" si="1"/>
        <v>11</v>
      </c>
    </row>
    <row r="13" spans="1:6" x14ac:dyDescent="0.2">
      <c r="A13" s="6" t="s">
        <v>80</v>
      </c>
      <c r="B13" s="6" t="s">
        <v>81</v>
      </c>
      <c r="C13" s="10">
        <v>4.2300000000000004</v>
      </c>
      <c r="D13" s="10">
        <v>180.7</v>
      </c>
      <c r="E13" s="3">
        <f t="shared" si="0"/>
        <v>88.608605715102669</v>
      </c>
      <c r="F13" s="15">
        <f t="shared" si="1"/>
        <v>12</v>
      </c>
    </row>
    <row r="14" spans="1:6" x14ac:dyDescent="0.2">
      <c r="A14" s="16" t="s">
        <v>134</v>
      </c>
      <c r="B14" s="16" t="s">
        <v>135</v>
      </c>
      <c r="C14" s="1">
        <v>3.99</v>
      </c>
      <c r="D14" s="1">
        <v>204.7</v>
      </c>
      <c r="E14" s="15">
        <f t="shared" si="0"/>
        <v>87.621168933288047</v>
      </c>
      <c r="F14" s="15">
        <f t="shared" si="1"/>
        <v>13</v>
      </c>
    </row>
    <row r="15" spans="1:6" x14ac:dyDescent="0.2">
      <c r="A15" s="16" t="s">
        <v>90</v>
      </c>
      <c r="B15" s="16" t="s">
        <v>91</v>
      </c>
      <c r="C15" s="1">
        <v>4</v>
      </c>
      <c r="D15" s="1">
        <v>201.1</v>
      </c>
      <c r="E15" s="15">
        <f t="shared" si="0"/>
        <v>87.355648086923878</v>
      </c>
      <c r="F15" s="15">
        <f t="shared" si="1"/>
        <v>14</v>
      </c>
    </row>
    <row r="16" spans="1:6" x14ac:dyDescent="0.2">
      <c r="A16" s="16" t="s">
        <v>84</v>
      </c>
      <c r="B16" s="16" t="s">
        <v>85</v>
      </c>
      <c r="C16" s="1">
        <v>3.94</v>
      </c>
      <c r="D16" s="1">
        <v>206.95</v>
      </c>
      <c r="E16" s="15">
        <f t="shared" si="0"/>
        <v>87.091096734992931</v>
      </c>
      <c r="F16" s="15">
        <f t="shared" si="1"/>
        <v>15</v>
      </c>
    </row>
    <row r="17" spans="1:6" x14ac:dyDescent="0.2">
      <c r="A17" s="16" t="s">
        <v>136</v>
      </c>
      <c r="B17" s="16" t="s">
        <v>137</v>
      </c>
      <c r="C17" s="1">
        <v>3.79</v>
      </c>
      <c r="D17" s="1">
        <v>223.05</v>
      </c>
      <c r="E17" s="15">
        <f t="shared" si="0"/>
        <v>86.603691227192314</v>
      </c>
      <c r="F17" s="15">
        <f t="shared" si="1"/>
        <v>16</v>
      </c>
    </row>
    <row r="18" spans="1:6" x14ac:dyDescent="0.2">
      <c r="A18" s="16" t="s">
        <v>94</v>
      </c>
      <c r="B18" s="16" t="s">
        <v>95</v>
      </c>
      <c r="C18" s="1">
        <v>3.94</v>
      </c>
      <c r="D18" s="1">
        <v>190.55</v>
      </c>
      <c r="E18" s="15">
        <f t="shared" si="0"/>
        <v>85.156754293475345</v>
      </c>
      <c r="F18" s="15">
        <f t="shared" si="1"/>
        <v>17</v>
      </c>
    </row>
    <row r="19" spans="1:6" x14ac:dyDescent="0.2">
      <c r="A19" s="16" t="s">
        <v>96</v>
      </c>
      <c r="B19" s="16" t="s">
        <v>97</v>
      </c>
      <c r="C19" s="1">
        <v>3.86</v>
      </c>
      <c r="D19" s="1">
        <v>183.95</v>
      </c>
      <c r="E19" s="15">
        <f t="shared" si="0"/>
        <v>83.105572135747082</v>
      </c>
      <c r="F19" s="15">
        <f t="shared" si="1"/>
        <v>18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3575-2E7D-4240-9984-851CE96A80C1}">
  <dimension ref="A1:F18"/>
  <sheetViews>
    <sheetView tabSelected="1" workbookViewId="0">
      <selection activeCell="E23" sqref="E23"/>
    </sheetView>
  </sheetViews>
  <sheetFormatPr defaultRowHeight="14.25" x14ac:dyDescent="0.2"/>
  <cols>
    <col min="1" max="1" width="10.25" bestFit="1" customWidth="1"/>
    <col min="3" max="3" width="24" bestFit="1" customWidth="1"/>
    <col min="4" max="4" width="13.125" bestFit="1" customWidth="1"/>
  </cols>
  <sheetData>
    <row r="1" spans="1:6" x14ac:dyDescent="0.2">
      <c r="A1" s="17" t="s">
        <v>0</v>
      </c>
      <c r="B1" s="17" t="s">
        <v>1</v>
      </c>
      <c r="C1" s="17" t="s">
        <v>132</v>
      </c>
      <c r="D1" s="17" t="s">
        <v>133</v>
      </c>
      <c r="E1" s="15" t="s">
        <v>145</v>
      </c>
      <c r="F1" s="15" t="s">
        <v>143</v>
      </c>
    </row>
    <row r="2" spans="1:6" x14ac:dyDescent="0.2">
      <c r="A2" s="16" t="s">
        <v>98</v>
      </c>
      <c r="B2" s="16" t="s">
        <v>99</v>
      </c>
      <c r="C2" s="18">
        <v>4.58</v>
      </c>
      <c r="D2" s="18">
        <v>246.35</v>
      </c>
      <c r="E2" s="15">
        <f t="shared" ref="E2:E18" si="0">C2/5*70+D2/246.35*30</f>
        <v>94.12</v>
      </c>
      <c r="F2" s="15">
        <f t="shared" ref="F2:F18" si="1">RANK(E2,E:E)</f>
        <v>1</v>
      </c>
    </row>
    <row r="3" spans="1:6" x14ac:dyDescent="0.2">
      <c r="A3" s="16" t="s">
        <v>100</v>
      </c>
      <c r="B3" s="16" t="s">
        <v>101</v>
      </c>
      <c r="C3" s="18">
        <v>4.51</v>
      </c>
      <c r="D3" s="18">
        <v>218.35</v>
      </c>
      <c r="E3" s="15">
        <f t="shared" si="0"/>
        <v>89.7302171706921</v>
      </c>
      <c r="F3" s="15">
        <f t="shared" si="1"/>
        <v>2</v>
      </c>
    </row>
    <row r="4" spans="1:6" x14ac:dyDescent="0.2">
      <c r="A4" s="16" t="s">
        <v>102</v>
      </c>
      <c r="B4" s="16" t="s">
        <v>103</v>
      </c>
      <c r="C4" s="18">
        <v>4.74</v>
      </c>
      <c r="D4" s="18">
        <v>191.15</v>
      </c>
      <c r="E4" s="15">
        <f t="shared" si="0"/>
        <v>89.637856707935867</v>
      </c>
      <c r="F4" s="15">
        <f t="shared" si="1"/>
        <v>3</v>
      </c>
    </row>
    <row r="5" spans="1:6" x14ac:dyDescent="0.2">
      <c r="A5" s="16" t="s">
        <v>104</v>
      </c>
      <c r="B5" s="16" t="s">
        <v>105</v>
      </c>
      <c r="C5" s="18">
        <v>4.6900000000000004</v>
      </c>
      <c r="D5" s="18">
        <v>183</v>
      </c>
      <c r="E5" s="15">
        <f t="shared" si="0"/>
        <v>87.945366348690897</v>
      </c>
      <c r="F5" s="15">
        <f t="shared" si="1"/>
        <v>4</v>
      </c>
    </row>
    <row r="6" spans="1:6" x14ac:dyDescent="0.2">
      <c r="A6" s="16" t="s">
        <v>106</v>
      </c>
      <c r="B6" s="16" t="s">
        <v>107</v>
      </c>
      <c r="C6" s="18">
        <v>4.59</v>
      </c>
      <c r="D6" s="18">
        <v>186</v>
      </c>
      <c r="E6" s="15">
        <f t="shared" si="0"/>
        <v>86.910700223259582</v>
      </c>
      <c r="F6" s="15">
        <f t="shared" si="1"/>
        <v>5</v>
      </c>
    </row>
    <row r="7" spans="1:6" x14ac:dyDescent="0.2">
      <c r="A7" s="16" t="s">
        <v>108</v>
      </c>
      <c r="B7" s="16" t="s">
        <v>109</v>
      </c>
      <c r="C7" s="18">
        <v>4.5599999999999996</v>
      </c>
      <c r="D7" s="18">
        <v>187.2</v>
      </c>
      <c r="E7" s="15">
        <f t="shared" si="0"/>
        <v>86.636833773087062</v>
      </c>
      <c r="F7" s="15">
        <f t="shared" si="1"/>
        <v>6</v>
      </c>
    </row>
    <row r="8" spans="1:6" x14ac:dyDescent="0.2">
      <c r="A8" s="16" t="s">
        <v>110</v>
      </c>
      <c r="B8" s="16" t="s">
        <v>111</v>
      </c>
      <c r="C8" s="18">
        <v>4.62</v>
      </c>
      <c r="D8" s="18">
        <v>156.1</v>
      </c>
      <c r="E8" s="15">
        <f t="shared" si="0"/>
        <v>83.689539273391517</v>
      </c>
      <c r="F8" s="15">
        <f t="shared" si="1"/>
        <v>7</v>
      </c>
    </row>
    <row r="9" spans="1:6" x14ac:dyDescent="0.2">
      <c r="A9" s="16" t="s">
        <v>112</v>
      </c>
      <c r="B9" s="16" t="s">
        <v>113</v>
      </c>
      <c r="C9" s="18">
        <v>4.07</v>
      </c>
      <c r="D9" s="18">
        <v>210.95</v>
      </c>
      <c r="E9" s="15">
        <f t="shared" si="0"/>
        <v>82.669060280089298</v>
      </c>
      <c r="F9" s="15">
        <f t="shared" si="1"/>
        <v>8</v>
      </c>
    </row>
    <row r="10" spans="1:6" x14ac:dyDescent="0.2">
      <c r="A10" s="16" t="s">
        <v>114</v>
      </c>
      <c r="B10" s="16" t="s">
        <v>115</v>
      </c>
      <c r="C10" s="18">
        <v>5</v>
      </c>
      <c r="D10" s="18">
        <v>103.75</v>
      </c>
      <c r="E10" s="15">
        <f t="shared" si="0"/>
        <v>82.634463162167648</v>
      </c>
      <c r="F10" s="15">
        <f t="shared" si="1"/>
        <v>9</v>
      </c>
    </row>
    <row r="11" spans="1:6" x14ac:dyDescent="0.2">
      <c r="A11" s="16" t="s">
        <v>116</v>
      </c>
      <c r="B11" s="16" t="s">
        <v>117</v>
      </c>
      <c r="C11" s="18">
        <v>4.62</v>
      </c>
      <c r="D11" s="18">
        <v>142.4</v>
      </c>
      <c r="E11" s="15">
        <f t="shared" si="0"/>
        <v>82.021181246194445</v>
      </c>
      <c r="F11" s="15">
        <f t="shared" si="1"/>
        <v>10</v>
      </c>
    </row>
    <row r="12" spans="1:6" x14ac:dyDescent="0.2">
      <c r="A12" s="16" t="s">
        <v>118</v>
      </c>
      <c r="B12" s="16" t="s">
        <v>119</v>
      </c>
      <c r="C12" s="18">
        <v>4.54</v>
      </c>
      <c r="D12" s="18">
        <v>148</v>
      </c>
      <c r="E12" s="15">
        <f t="shared" si="0"/>
        <v>81.583137812056023</v>
      </c>
      <c r="F12" s="15">
        <f t="shared" si="1"/>
        <v>11</v>
      </c>
    </row>
    <row r="13" spans="1:6" x14ac:dyDescent="0.2">
      <c r="A13" s="16" t="s">
        <v>120</v>
      </c>
      <c r="B13" s="16" t="s">
        <v>121</v>
      </c>
      <c r="C13" s="18">
        <v>4.4400000000000004</v>
      </c>
      <c r="D13" s="18">
        <v>157.80000000000001</v>
      </c>
      <c r="E13" s="15">
        <f t="shared" si="0"/>
        <v>81.376561802313788</v>
      </c>
      <c r="F13" s="15">
        <f t="shared" si="1"/>
        <v>12</v>
      </c>
    </row>
    <row r="14" spans="1:6" x14ac:dyDescent="0.2">
      <c r="A14" s="16" t="s">
        <v>122</v>
      </c>
      <c r="B14" s="16" t="s">
        <v>123</v>
      </c>
      <c r="C14" s="18">
        <v>4.4400000000000004</v>
      </c>
      <c r="D14" s="18">
        <v>143.30000000000001</v>
      </c>
      <c r="E14" s="15">
        <f t="shared" si="0"/>
        <v>79.61078140856506</v>
      </c>
      <c r="F14" s="15">
        <f t="shared" si="1"/>
        <v>13</v>
      </c>
    </row>
    <row r="15" spans="1:6" x14ac:dyDescent="0.2">
      <c r="A15" s="16" t="s">
        <v>124</v>
      </c>
      <c r="B15" s="16" t="s">
        <v>125</v>
      </c>
      <c r="C15" s="18">
        <v>4.41</v>
      </c>
      <c r="D15" s="18">
        <v>145.65</v>
      </c>
      <c r="E15" s="15">
        <f t="shared" si="0"/>
        <v>79.47695961031053</v>
      </c>
      <c r="F15" s="15">
        <f t="shared" si="1"/>
        <v>14</v>
      </c>
    </row>
    <row r="16" spans="1:6" x14ac:dyDescent="0.2">
      <c r="A16" s="16" t="s">
        <v>126</v>
      </c>
      <c r="B16" s="16" t="s">
        <v>127</v>
      </c>
      <c r="C16" s="18">
        <v>4.47</v>
      </c>
      <c r="D16" s="18">
        <v>134.69999999999999</v>
      </c>
      <c r="E16" s="15">
        <f t="shared" si="0"/>
        <v>78.98349096813476</v>
      </c>
      <c r="F16" s="15">
        <f t="shared" si="1"/>
        <v>15</v>
      </c>
    </row>
    <row r="17" spans="1:6" x14ac:dyDescent="0.2">
      <c r="A17" s="16" t="s">
        <v>128</v>
      </c>
      <c r="B17" s="16" t="s">
        <v>129</v>
      </c>
      <c r="C17" s="18">
        <v>4.32</v>
      </c>
      <c r="D17" s="18">
        <v>149.9</v>
      </c>
      <c r="E17" s="15">
        <f t="shared" si="0"/>
        <v>78.734515932616205</v>
      </c>
      <c r="F17" s="15">
        <f t="shared" si="1"/>
        <v>16</v>
      </c>
    </row>
    <row r="18" spans="1:6" x14ac:dyDescent="0.2">
      <c r="A18" s="16" t="s">
        <v>130</v>
      </c>
      <c r="B18" s="16" t="s">
        <v>131</v>
      </c>
      <c r="C18" s="18">
        <v>4.4400000000000004</v>
      </c>
      <c r="D18" s="18">
        <v>131.4</v>
      </c>
      <c r="E18" s="15">
        <f t="shared" si="0"/>
        <v>78.161623706109211</v>
      </c>
      <c r="F18" s="15">
        <f t="shared" si="1"/>
        <v>17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2023-09-19T12:14:32Z</dcterms:created>
  <dcterms:modified xsi:type="dcterms:W3CDTF">2023-09-19T14:33:00Z</dcterms:modified>
</cp:coreProperties>
</file>